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Problem Solutions\Chapter 12\"/>
    </mc:Choice>
  </mc:AlternateContent>
  <bookViews>
    <workbookView xWindow="120" yWindow="12" windowWidth="18972" windowHeight="12468"/>
  </bookViews>
  <sheets>
    <sheet name="Model" sheetId="2" r:id="rId1"/>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Annual_demand">Model!$B$8</definedName>
    <definedName name="Annual_interest_rate">Model!$B$5</definedName>
    <definedName name="Annual_profit">Model!$B$26</definedName>
    <definedName name="Fixed_ordering_cost">Model!$B$4</definedName>
    <definedName name="Lookup_table">Model!$D$5:$E$7</definedName>
    <definedName name="Order_quantity">Model!$B$12</definedName>
    <definedName name="Orders_per_year">Model!$B$13</definedName>
    <definedName name="Purchasing_cost_per_order">Model!$B$15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TRUE</definedName>
    <definedName name="RiskUseMultipleCPUs" hidden="1">TRUE</definedName>
    <definedName name="Selling_price_per_unit">Model!$B$7</definedName>
    <definedName name="solver_adj" localSheetId="0" hidden="1">Model!$B$12</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tr" localSheetId="0" hidden="1">100</definedName>
    <definedName name="solver_lhs1" localSheetId="0" hidden="1">Model!$B$12</definedName>
    <definedName name="solver_lhs2" localSheetId="0" hidden="1">Model!$B$12</definedName>
    <definedName name="solver_lin" localSheetId="0" hidden="1">2</definedName>
    <definedName name="solver_mip" localSheetId="0" hidden="1">2147483647</definedName>
    <definedName name="solver_mni" localSheetId="0" hidden="1">30</definedName>
    <definedName name="solver_mrt" localSheetId="0" hidden="1">0.075</definedName>
    <definedName name="solver_msl" localSheetId="0" hidden="1">1</definedName>
    <definedName name="solver_neg" localSheetId="0" hidden="1">1</definedName>
    <definedName name="solver_nod" localSheetId="0" hidden="1">2147483647</definedName>
    <definedName name="solver_num" localSheetId="0" hidden="1">1</definedName>
    <definedName name="solver_nwt" localSheetId="0" hidden="1">1</definedName>
    <definedName name="solver_opt" localSheetId="0" hidden="1">Model!$B$26</definedName>
    <definedName name="solver_pre" localSheetId="0" hidden="1">0.000001</definedName>
    <definedName name="solver_rbv" localSheetId="0" hidden="1">1</definedName>
    <definedName name="solver_rel1" localSheetId="0" hidden="1">1</definedName>
    <definedName name="solver_rel2" localSheetId="0" hidden="1">3</definedName>
    <definedName name="solver_rhs1" localSheetId="0" hidden="1">1200</definedName>
    <definedName name="solver_rhs2" localSheetId="0" hidden="1">0</definedName>
    <definedName name="solver_rlx" localSheetId="0" hidden="1">1</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std" localSheetId="0" hidden="1">1</definedName>
    <definedName name="solver_tim" localSheetId="0" hidden="1">100</definedName>
    <definedName name="solver_tol" localSheetId="0" hidden="1">0.0005</definedName>
    <definedName name="solver_typ" localSheetId="0" hidden="1">1</definedName>
    <definedName name="solver_val" localSheetId="0" hidden="1">0</definedName>
    <definedName name="solver_ver" localSheetId="0" hidden="1">3</definedName>
    <definedName name="Unit_storage_cost">Model!$B$6</definedName>
  </definedNames>
  <calcPr calcId="152511" iterate="1"/>
</workbook>
</file>

<file path=xl/calcChain.xml><?xml version="1.0" encoding="utf-8"?>
<calcChain xmlns="http://schemas.openxmlformats.org/spreadsheetml/2006/main">
  <c r="B15" i="2" l="1"/>
  <c r="B19" i="2" s="1"/>
  <c r="B23" i="2" l="1"/>
  <c r="B13" i="2"/>
  <c r="B9" i="2"/>
  <c r="B18" i="2" l="1"/>
  <c r="B20" i="2"/>
  <c r="B14" i="2"/>
  <c r="B26" i="2" l="1"/>
</calcChain>
</file>

<file path=xl/comments1.xml><?xml version="1.0" encoding="utf-8"?>
<comments xmlns="http://schemas.openxmlformats.org/spreadsheetml/2006/main">
  <authors>
    <author>Chris Albright</author>
  </authors>
  <commentList>
    <comment ref="A12" authorId="0" shapeId="0">
      <text>
        <r>
          <rPr>
            <b/>
            <sz val="8"/>
            <color indexed="81"/>
            <rFont val="Tahoma"/>
            <family val="2"/>
          </rPr>
          <t>Found with Solver</t>
        </r>
        <r>
          <rPr>
            <sz val="8"/>
            <color indexed="81"/>
            <rFont val="Tahoma"/>
            <family val="2"/>
          </rPr>
          <t xml:space="preserve">
</t>
        </r>
      </text>
    </comment>
  </commentList>
</comments>
</file>

<file path=xl/sharedStrings.xml><?xml version="1.0" encoding="utf-8"?>
<sst xmlns="http://schemas.openxmlformats.org/spreadsheetml/2006/main" count="45" uniqueCount="45">
  <si>
    <t>Inputs</t>
  </si>
  <si>
    <t>Range names used:</t>
  </si>
  <si>
    <t>Fixed ordering cost</t>
  </si>
  <si>
    <t>Annual_demand</t>
  </si>
  <si>
    <t>=Model!$B$8</t>
  </si>
  <si>
    <t>Annual interest rate</t>
  </si>
  <si>
    <t>Annual_interest_rate</t>
  </si>
  <si>
    <t>=Model!$B$5</t>
  </si>
  <si>
    <t>Annual_profit</t>
  </si>
  <si>
    <t>Selling price per unit</t>
  </si>
  <si>
    <t>Fixed_ordering_cost</t>
  </si>
  <si>
    <t>=Model!$B$4</t>
  </si>
  <si>
    <t>Annual demand</t>
  </si>
  <si>
    <t>Order_quantity</t>
  </si>
  <si>
    <t>Lead time in years</t>
  </si>
  <si>
    <t>Orders_per_year</t>
  </si>
  <si>
    <t>=Model!$B$13</t>
  </si>
  <si>
    <t>Selling_price_per_unit</t>
  </si>
  <si>
    <t>=Model!$B$7</t>
  </si>
  <si>
    <t>Ordering model</t>
  </si>
  <si>
    <t>Unit_purchasing_cost</t>
  </si>
  <si>
    <t>=Model!$B$6</t>
  </si>
  <si>
    <t>Order quantity</t>
  </si>
  <si>
    <t>Orders per year</t>
  </si>
  <si>
    <t>Time between orders (days)</t>
  </si>
  <si>
    <t>Annual fixed ordering cost</t>
  </si>
  <si>
    <t>Annual holding cost</t>
  </si>
  <si>
    <t>Annual purchasing cost</t>
  </si>
  <si>
    <t>Annual revenue</t>
  </si>
  <si>
    <t>Annual profit</t>
  </si>
  <si>
    <t>Unit storage cost</t>
  </si>
  <si>
    <t>Unit_storage_cost</t>
  </si>
  <si>
    <t>Monetary values affected by order quantity</t>
  </si>
  <si>
    <t>Monetary values unaffected by order quantity</t>
  </si>
  <si>
    <t>Objective to maximize</t>
  </si>
  <si>
    <t>Purchase cost function</t>
  </si>
  <si>
    <t>Lower limit</t>
  </si>
  <si>
    <t>Unit cost</t>
  </si>
  <si>
    <t>=Model!$B$26</t>
  </si>
  <si>
    <t>Lookup_table</t>
  </si>
  <si>
    <t>=Model!$D$5:$E$7</t>
  </si>
  <si>
    <t>=Model!$B$12</t>
  </si>
  <si>
    <t>=Model!$B$15</t>
  </si>
  <si>
    <t>Machey's EOQ model with quantity discounts</t>
  </si>
  <si>
    <t>Purchasing cost per order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</si>
</sst>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quot;$&quot;#,##0"/>
  </numFmts>
  <fonts count="6" x14ac:knownFonts="1">
    <font>
      <sz val="11"/>
      <color theme="1"/>
      <name val="Calibri"/>
      <family val="2"/>
      <scheme val="minor"/>
    </font>
    <font>
      <sz val="10"/>
      <name val="Arial"/>
      <family val="2"/>
    </font>
    <font>
      <b/>
      <sz val="8"/>
      <color indexed="81"/>
      <name val="Tahoma"/>
      <family val="2"/>
    </font>
    <font>
      <sz val="8"/>
      <color indexed="81"/>
      <name val="Tahoma"/>
      <family val="2"/>
    </font>
    <font>
      <b/>
      <sz val="11"/>
      <name val="Calibri"/>
      <family val="2"/>
      <scheme val="minor"/>
    </font>
    <font>
      <sz val="1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1">
    <border>
      <left/>
      <right/>
      <top/>
      <bottom/>
      <diagonal/>
    </border>
  </borders>
  <cellStyleXfs count="2">
    <xf numFmtId="0" fontId="0" fillId="0" borderId="0"/>
    <xf numFmtId="0" fontId="1" fillId="0" borderId="0"/>
  </cellStyleXfs>
  <cellXfs count="19">
    <xf numFmtId="0" fontId="0" fillId="0" borderId="0" xfId="0"/>
    <xf numFmtId="0" fontId="4" fillId="0" borderId="0" xfId="1" applyFont="1"/>
    <xf numFmtId="0" fontId="5" fillId="0" borderId="0" xfId="1" applyFont="1"/>
    <xf numFmtId="0" fontId="5" fillId="0" borderId="0" xfId="1" applyFont="1" applyAlignment="1">
      <alignment horizontal="left"/>
    </xf>
    <xf numFmtId="0" fontId="5" fillId="0" borderId="0" xfId="1" applyNumberFormat="1" applyFont="1"/>
    <xf numFmtId="0" fontId="5" fillId="0" borderId="0" xfId="1" quotePrefix="1" applyFont="1" applyAlignment="1">
      <alignment horizontal="left"/>
    </xf>
    <xf numFmtId="0" fontId="4" fillId="0" borderId="0" xfId="1" applyFont="1" applyAlignment="1">
      <alignment horizontal="left"/>
    </xf>
    <xf numFmtId="2" fontId="5" fillId="0" borderId="0" xfId="1" applyNumberFormat="1" applyFont="1"/>
    <xf numFmtId="2" fontId="5" fillId="0" borderId="0" xfId="1" applyNumberFormat="1" applyFont="1" applyFill="1" applyBorder="1"/>
    <xf numFmtId="164" fontId="5" fillId="2" borderId="0" xfId="1" applyNumberFormat="1" applyFont="1" applyFill="1" applyBorder="1"/>
    <xf numFmtId="9" fontId="5" fillId="2" borderId="0" xfId="1" applyNumberFormat="1" applyFont="1" applyFill="1" applyBorder="1"/>
    <xf numFmtId="0" fontId="5" fillId="2" borderId="0" xfId="1" applyFont="1" applyFill="1" applyBorder="1"/>
    <xf numFmtId="13" fontId="5" fillId="2" borderId="0" xfId="1" applyNumberFormat="1" applyFont="1" applyFill="1" applyBorder="1"/>
    <xf numFmtId="0" fontId="5" fillId="0" borderId="0" xfId="1" applyFont="1" applyBorder="1"/>
    <xf numFmtId="2" fontId="5" fillId="3" borderId="0" xfId="1" applyNumberFormat="1" applyFont="1" applyFill="1" applyBorder="1"/>
    <xf numFmtId="2" fontId="5" fillId="0" borderId="0" xfId="1" applyNumberFormat="1" applyFont="1" applyBorder="1"/>
    <xf numFmtId="164" fontId="5" fillId="0" borderId="0" xfId="1" applyNumberFormat="1" applyFont="1" applyBorder="1"/>
    <xf numFmtId="164" fontId="5" fillId="4" borderId="0" xfId="1" applyNumberFormat="1" applyFont="1" applyFill="1" applyBorder="1"/>
    <xf numFmtId="0" fontId="5" fillId="0" borderId="0" xfId="1" applyNumberFormat="1" applyFont="1" applyAlignment="1">
      <alignment horizontal="right"/>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0</xdr:colOff>
      <xdr:row>12</xdr:row>
      <xdr:rowOff>0</xdr:rowOff>
    </xdr:from>
    <xdr:to>
      <xdr:col>6</xdr:col>
      <xdr:colOff>1325880</xdr:colOff>
      <xdr:row>20</xdr:row>
      <xdr:rowOff>60960</xdr:rowOff>
    </xdr:to>
    <xdr:sp macro="" textlink="">
      <xdr:nvSpPr>
        <xdr:cNvPr id="4" name="TextBox 3"/>
        <xdr:cNvSpPr txBox="1"/>
      </xdr:nvSpPr>
      <xdr:spPr>
        <a:xfrm>
          <a:off x="3802380" y="2194560"/>
          <a:ext cx="3703320" cy="152400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Note the formulas in cells B15, B19, and B20. The first of these uses</a:t>
          </a:r>
          <a:r>
            <a:rPr lang="en-US" sz="1100" baseline="0"/>
            <a:t> a nested IF formula to calculate the cost of any purchase. This quantity plays the role of cQ in Equation (12.3). But the holding cost in cell B19 must also include the storage cost sQ/2. This explains the formula in cell B19. Then the annual purchasing cost in cell B20 is the cost per order multiplied by the number of orders per year.</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H43"/>
  <sheetViews>
    <sheetView tabSelected="1" workbookViewId="0"/>
  </sheetViews>
  <sheetFormatPr defaultRowHeight="14.4" x14ac:dyDescent="0.3"/>
  <cols>
    <col min="1" max="1" width="27.33203125" style="2" customWidth="1"/>
    <col min="2" max="2" width="19" style="2" customWidth="1"/>
    <col min="3" max="3" width="9.109375" style="2"/>
    <col min="4" max="4" width="11.5546875" style="2" customWidth="1"/>
    <col min="5" max="5" width="14" style="2" customWidth="1"/>
    <col min="6" max="6" width="9.109375" style="2"/>
    <col min="7" max="7" width="21.44140625" style="2" bestFit="1" customWidth="1"/>
    <col min="8" max="256" width="9.109375" style="2"/>
    <col min="257" max="257" width="27.33203125" style="2" customWidth="1"/>
    <col min="258" max="258" width="19" style="2" customWidth="1"/>
    <col min="259" max="259" width="9.109375" style="2"/>
    <col min="260" max="260" width="19.44140625" style="2" bestFit="1" customWidth="1"/>
    <col min="261" max="261" width="12.88671875" style="2" bestFit="1" customWidth="1"/>
    <col min="262" max="512" width="9.109375" style="2"/>
    <col min="513" max="513" width="27.33203125" style="2" customWidth="1"/>
    <col min="514" max="514" width="19" style="2" customWidth="1"/>
    <col min="515" max="515" width="9.109375" style="2"/>
    <col min="516" max="516" width="19.44140625" style="2" bestFit="1" customWidth="1"/>
    <col min="517" max="517" width="12.88671875" style="2" bestFit="1" customWidth="1"/>
    <col min="518" max="768" width="9.109375" style="2"/>
    <col min="769" max="769" width="27.33203125" style="2" customWidth="1"/>
    <col min="770" max="770" width="19" style="2" customWidth="1"/>
    <col min="771" max="771" width="9.109375" style="2"/>
    <col min="772" max="772" width="19.44140625" style="2" bestFit="1" customWidth="1"/>
    <col min="773" max="773" width="12.88671875" style="2" bestFit="1" customWidth="1"/>
    <col min="774" max="1024" width="9.109375" style="2"/>
    <col min="1025" max="1025" width="27.33203125" style="2" customWidth="1"/>
    <col min="1026" max="1026" width="19" style="2" customWidth="1"/>
    <col min="1027" max="1027" width="9.109375" style="2"/>
    <col min="1028" max="1028" width="19.44140625" style="2" bestFit="1" customWidth="1"/>
    <col min="1029" max="1029" width="12.88671875" style="2" bestFit="1" customWidth="1"/>
    <col min="1030" max="1280" width="9.109375" style="2"/>
    <col min="1281" max="1281" width="27.33203125" style="2" customWidth="1"/>
    <col min="1282" max="1282" width="19" style="2" customWidth="1"/>
    <col min="1283" max="1283" width="9.109375" style="2"/>
    <col min="1284" max="1284" width="19.44140625" style="2" bestFit="1" customWidth="1"/>
    <col min="1285" max="1285" width="12.88671875" style="2" bestFit="1" customWidth="1"/>
    <col min="1286" max="1536" width="9.109375" style="2"/>
    <col min="1537" max="1537" width="27.33203125" style="2" customWidth="1"/>
    <col min="1538" max="1538" width="19" style="2" customWidth="1"/>
    <col min="1539" max="1539" width="9.109375" style="2"/>
    <col min="1540" max="1540" width="19.44140625" style="2" bestFit="1" customWidth="1"/>
    <col min="1541" max="1541" width="12.88671875" style="2" bestFit="1" customWidth="1"/>
    <col min="1542" max="1792" width="9.109375" style="2"/>
    <col min="1793" max="1793" width="27.33203125" style="2" customWidth="1"/>
    <col min="1794" max="1794" width="19" style="2" customWidth="1"/>
    <col min="1795" max="1795" width="9.109375" style="2"/>
    <col min="1796" max="1796" width="19.44140625" style="2" bestFit="1" customWidth="1"/>
    <col min="1797" max="1797" width="12.88671875" style="2" bestFit="1" customWidth="1"/>
    <col min="1798" max="2048" width="9.109375" style="2"/>
    <col min="2049" max="2049" width="27.33203125" style="2" customWidth="1"/>
    <col min="2050" max="2050" width="19" style="2" customWidth="1"/>
    <col min="2051" max="2051" width="9.109375" style="2"/>
    <col min="2052" max="2052" width="19.44140625" style="2" bestFit="1" customWidth="1"/>
    <col min="2053" max="2053" width="12.88671875" style="2" bestFit="1" customWidth="1"/>
    <col min="2054" max="2304" width="9.109375" style="2"/>
    <col min="2305" max="2305" width="27.33203125" style="2" customWidth="1"/>
    <col min="2306" max="2306" width="19" style="2" customWidth="1"/>
    <col min="2307" max="2307" width="9.109375" style="2"/>
    <col min="2308" max="2308" width="19.44140625" style="2" bestFit="1" customWidth="1"/>
    <col min="2309" max="2309" width="12.88671875" style="2" bestFit="1" customWidth="1"/>
    <col min="2310" max="2560" width="9.109375" style="2"/>
    <col min="2561" max="2561" width="27.33203125" style="2" customWidth="1"/>
    <col min="2562" max="2562" width="19" style="2" customWidth="1"/>
    <col min="2563" max="2563" width="9.109375" style="2"/>
    <col min="2564" max="2564" width="19.44140625" style="2" bestFit="1" customWidth="1"/>
    <col min="2565" max="2565" width="12.88671875" style="2" bestFit="1" customWidth="1"/>
    <col min="2566" max="2816" width="9.109375" style="2"/>
    <col min="2817" max="2817" width="27.33203125" style="2" customWidth="1"/>
    <col min="2818" max="2818" width="19" style="2" customWidth="1"/>
    <col min="2819" max="2819" width="9.109375" style="2"/>
    <col min="2820" max="2820" width="19.44140625" style="2" bestFit="1" customWidth="1"/>
    <col min="2821" max="2821" width="12.88671875" style="2" bestFit="1" customWidth="1"/>
    <col min="2822" max="3072" width="9.109375" style="2"/>
    <col min="3073" max="3073" width="27.33203125" style="2" customWidth="1"/>
    <col min="3074" max="3074" width="19" style="2" customWidth="1"/>
    <col min="3075" max="3075" width="9.109375" style="2"/>
    <col min="3076" max="3076" width="19.44140625" style="2" bestFit="1" customWidth="1"/>
    <col min="3077" max="3077" width="12.88671875" style="2" bestFit="1" customWidth="1"/>
    <col min="3078" max="3328" width="9.109375" style="2"/>
    <col min="3329" max="3329" width="27.33203125" style="2" customWidth="1"/>
    <col min="3330" max="3330" width="19" style="2" customWidth="1"/>
    <col min="3331" max="3331" width="9.109375" style="2"/>
    <col min="3332" max="3332" width="19.44140625" style="2" bestFit="1" customWidth="1"/>
    <col min="3333" max="3333" width="12.88671875" style="2" bestFit="1" customWidth="1"/>
    <col min="3334" max="3584" width="9.109375" style="2"/>
    <col min="3585" max="3585" width="27.33203125" style="2" customWidth="1"/>
    <col min="3586" max="3586" width="19" style="2" customWidth="1"/>
    <col min="3587" max="3587" width="9.109375" style="2"/>
    <col min="3588" max="3588" width="19.44140625" style="2" bestFit="1" customWidth="1"/>
    <col min="3589" max="3589" width="12.88671875" style="2" bestFit="1" customWidth="1"/>
    <col min="3590" max="3840" width="9.109375" style="2"/>
    <col min="3841" max="3841" width="27.33203125" style="2" customWidth="1"/>
    <col min="3842" max="3842" width="19" style="2" customWidth="1"/>
    <col min="3843" max="3843" width="9.109375" style="2"/>
    <col min="3844" max="3844" width="19.44140625" style="2" bestFit="1" customWidth="1"/>
    <col min="3845" max="3845" width="12.88671875" style="2" bestFit="1" customWidth="1"/>
    <col min="3846" max="4096" width="9.109375" style="2"/>
    <col min="4097" max="4097" width="27.33203125" style="2" customWidth="1"/>
    <col min="4098" max="4098" width="19" style="2" customWidth="1"/>
    <col min="4099" max="4099" width="9.109375" style="2"/>
    <col min="4100" max="4100" width="19.44140625" style="2" bestFit="1" customWidth="1"/>
    <col min="4101" max="4101" width="12.88671875" style="2" bestFit="1" customWidth="1"/>
    <col min="4102" max="4352" width="9.109375" style="2"/>
    <col min="4353" max="4353" width="27.33203125" style="2" customWidth="1"/>
    <col min="4354" max="4354" width="19" style="2" customWidth="1"/>
    <col min="4355" max="4355" width="9.109375" style="2"/>
    <col min="4356" max="4356" width="19.44140625" style="2" bestFit="1" customWidth="1"/>
    <col min="4357" max="4357" width="12.88671875" style="2" bestFit="1" customWidth="1"/>
    <col min="4358" max="4608" width="9.109375" style="2"/>
    <col min="4609" max="4609" width="27.33203125" style="2" customWidth="1"/>
    <col min="4610" max="4610" width="19" style="2" customWidth="1"/>
    <col min="4611" max="4611" width="9.109375" style="2"/>
    <col min="4612" max="4612" width="19.44140625" style="2" bestFit="1" customWidth="1"/>
    <col min="4613" max="4613" width="12.88671875" style="2" bestFit="1" customWidth="1"/>
    <col min="4614" max="4864" width="9.109375" style="2"/>
    <col min="4865" max="4865" width="27.33203125" style="2" customWidth="1"/>
    <col min="4866" max="4866" width="19" style="2" customWidth="1"/>
    <col min="4867" max="4867" width="9.109375" style="2"/>
    <col min="4868" max="4868" width="19.44140625" style="2" bestFit="1" customWidth="1"/>
    <col min="4869" max="4869" width="12.88671875" style="2" bestFit="1" customWidth="1"/>
    <col min="4870" max="5120" width="9.109375" style="2"/>
    <col min="5121" max="5121" width="27.33203125" style="2" customWidth="1"/>
    <col min="5122" max="5122" width="19" style="2" customWidth="1"/>
    <col min="5123" max="5123" width="9.109375" style="2"/>
    <col min="5124" max="5124" width="19.44140625" style="2" bestFit="1" customWidth="1"/>
    <col min="5125" max="5125" width="12.88671875" style="2" bestFit="1" customWidth="1"/>
    <col min="5126" max="5376" width="9.109375" style="2"/>
    <col min="5377" max="5377" width="27.33203125" style="2" customWidth="1"/>
    <col min="5378" max="5378" width="19" style="2" customWidth="1"/>
    <col min="5379" max="5379" width="9.109375" style="2"/>
    <col min="5380" max="5380" width="19.44140625" style="2" bestFit="1" customWidth="1"/>
    <col min="5381" max="5381" width="12.88671875" style="2" bestFit="1" customWidth="1"/>
    <col min="5382" max="5632" width="9.109375" style="2"/>
    <col min="5633" max="5633" width="27.33203125" style="2" customWidth="1"/>
    <col min="5634" max="5634" width="19" style="2" customWidth="1"/>
    <col min="5635" max="5635" width="9.109375" style="2"/>
    <col min="5636" max="5636" width="19.44140625" style="2" bestFit="1" customWidth="1"/>
    <col min="5637" max="5637" width="12.88671875" style="2" bestFit="1" customWidth="1"/>
    <col min="5638" max="5888" width="9.109375" style="2"/>
    <col min="5889" max="5889" width="27.33203125" style="2" customWidth="1"/>
    <col min="5890" max="5890" width="19" style="2" customWidth="1"/>
    <col min="5891" max="5891" width="9.109375" style="2"/>
    <col min="5892" max="5892" width="19.44140625" style="2" bestFit="1" customWidth="1"/>
    <col min="5893" max="5893" width="12.88671875" style="2" bestFit="1" customWidth="1"/>
    <col min="5894" max="6144" width="9.109375" style="2"/>
    <col min="6145" max="6145" width="27.33203125" style="2" customWidth="1"/>
    <col min="6146" max="6146" width="19" style="2" customWidth="1"/>
    <col min="6147" max="6147" width="9.109375" style="2"/>
    <col min="6148" max="6148" width="19.44140625" style="2" bestFit="1" customWidth="1"/>
    <col min="6149" max="6149" width="12.88671875" style="2" bestFit="1" customWidth="1"/>
    <col min="6150" max="6400" width="9.109375" style="2"/>
    <col min="6401" max="6401" width="27.33203125" style="2" customWidth="1"/>
    <col min="6402" max="6402" width="19" style="2" customWidth="1"/>
    <col min="6403" max="6403" width="9.109375" style="2"/>
    <col min="6404" max="6404" width="19.44140625" style="2" bestFit="1" customWidth="1"/>
    <col min="6405" max="6405" width="12.88671875" style="2" bestFit="1" customWidth="1"/>
    <col min="6406" max="6656" width="9.109375" style="2"/>
    <col min="6657" max="6657" width="27.33203125" style="2" customWidth="1"/>
    <col min="6658" max="6658" width="19" style="2" customWidth="1"/>
    <col min="6659" max="6659" width="9.109375" style="2"/>
    <col min="6660" max="6660" width="19.44140625" style="2" bestFit="1" customWidth="1"/>
    <col min="6661" max="6661" width="12.88671875" style="2" bestFit="1" customWidth="1"/>
    <col min="6662" max="6912" width="9.109375" style="2"/>
    <col min="6913" max="6913" width="27.33203125" style="2" customWidth="1"/>
    <col min="6914" max="6914" width="19" style="2" customWidth="1"/>
    <col min="6915" max="6915" width="9.109375" style="2"/>
    <col min="6916" max="6916" width="19.44140625" style="2" bestFit="1" customWidth="1"/>
    <col min="6917" max="6917" width="12.88671875" style="2" bestFit="1" customWidth="1"/>
    <col min="6918" max="7168" width="9.109375" style="2"/>
    <col min="7169" max="7169" width="27.33203125" style="2" customWidth="1"/>
    <col min="7170" max="7170" width="19" style="2" customWidth="1"/>
    <col min="7171" max="7171" width="9.109375" style="2"/>
    <col min="7172" max="7172" width="19.44140625" style="2" bestFit="1" customWidth="1"/>
    <col min="7173" max="7173" width="12.88671875" style="2" bestFit="1" customWidth="1"/>
    <col min="7174" max="7424" width="9.109375" style="2"/>
    <col min="7425" max="7425" width="27.33203125" style="2" customWidth="1"/>
    <col min="7426" max="7426" width="19" style="2" customWidth="1"/>
    <col min="7427" max="7427" width="9.109375" style="2"/>
    <col min="7428" max="7428" width="19.44140625" style="2" bestFit="1" customWidth="1"/>
    <col min="7429" max="7429" width="12.88671875" style="2" bestFit="1" customWidth="1"/>
    <col min="7430" max="7680" width="9.109375" style="2"/>
    <col min="7681" max="7681" width="27.33203125" style="2" customWidth="1"/>
    <col min="7682" max="7682" width="19" style="2" customWidth="1"/>
    <col min="7683" max="7683" width="9.109375" style="2"/>
    <col min="7684" max="7684" width="19.44140625" style="2" bestFit="1" customWidth="1"/>
    <col min="7685" max="7685" width="12.88671875" style="2" bestFit="1" customWidth="1"/>
    <col min="7686" max="7936" width="9.109375" style="2"/>
    <col min="7937" max="7937" width="27.33203125" style="2" customWidth="1"/>
    <col min="7938" max="7938" width="19" style="2" customWidth="1"/>
    <col min="7939" max="7939" width="9.109375" style="2"/>
    <col min="7940" max="7940" width="19.44140625" style="2" bestFit="1" customWidth="1"/>
    <col min="7941" max="7941" width="12.88671875" style="2" bestFit="1" customWidth="1"/>
    <col min="7942" max="8192" width="9.109375" style="2"/>
    <col min="8193" max="8193" width="27.33203125" style="2" customWidth="1"/>
    <col min="8194" max="8194" width="19" style="2" customWidth="1"/>
    <col min="8195" max="8195" width="9.109375" style="2"/>
    <col min="8196" max="8196" width="19.44140625" style="2" bestFit="1" customWidth="1"/>
    <col min="8197" max="8197" width="12.88671875" style="2" bestFit="1" customWidth="1"/>
    <col min="8198" max="8448" width="9.109375" style="2"/>
    <col min="8449" max="8449" width="27.33203125" style="2" customWidth="1"/>
    <col min="8450" max="8450" width="19" style="2" customWidth="1"/>
    <col min="8451" max="8451" width="9.109375" style="2"/>
    <col min="8452" max="8452" width="19.44140625" style="2" bestFit="1" customWidth="1"/>
    <col min="8453" max="8453" width="12.88671875" style="2" bestFit="1" customWidth="1"/>
    <col min="8454" max="8704" width="9.109375" style="2"/>
    <col min="8705" max="8705" width="27.33203125" style="2" customWidth="1"/>
    <col min="8706" max="8706" width="19" style="2" customWidth="1"/>
    <col min="8707" max="8707" width="9.109375" style="2"/>
    <col min="8708" max="8708" width="19.44140625" style="2" bestFit="1" customWidth="1"/>
    <col min="8709" max="8709" width="12.88671875" style="2" bestFit="1" customWidth="1"/>
    <col min="8710" max="8960" width="9.109375" style="2"/>
    <col min="8961" max="8961" width="27.33203125" style="2" customWidth="1"/>
    <col min="8962" max="8962" width="19" style="2" customWidth="1"/>
    <col min="8963" max="8963" width="9.109375" style="2"/>
    <col min="8964" max="8964" width="19.44140625" style="2" bestFit="1" customWidth="1"/>
    <col min="8965" max="8965" width="12.88671875" style="2" bestFit="1" customWidth="1"/>
    <col min="8966" max="9216" width="9.109375" style="2"/>
    <col min="9217" max="9217" width="27.33203125" style="2" customWidth="1"/>
    <col min="9218" max="9218" width="19" style="2" customWidth="1"/>
    <col min="9219" max="9219" width="9.109375" style="2"/>
    <col min="9220" max="9220" width="19.44140625" style="2" bestFit="1" customWidth="1"/>
    <col min="9221" max="9221" width="12.88671875" style="2" bestFit="1" customWidth="1"/>
    <col min="9222" max="9472" width="9.109375" style="2"/>
    <col min="9473" max="9473" width="27.33203125" style="2" customWidth="1"/>
    <col min="9474" max="9474" width="19" style="2" customWidth="1"/>
    <col min="9475" max="9475" width="9.109375" style="2"/>
    <col min="9476" max="9476" width="19.44140625" style="2" bestFit="1" customWidth="1"/>
    <col min="9477" max="9477" width="12.88671875" style="2" bestFit="1" customWidth="1"/>
    <col min="9478" max="9728" width="9.109375" style="2"/>
    <col min="9729" max="9729" width="27.33203125" style="2" customWidth="1"/>
    <col min="9730" max="9730" width="19" style="2" customWidth="1"/>
    <col min="9731" max="9731" width="9.109375" style="2"/>
    <col min="9732" max="9732" width="19.44140625" style="2" bestFit="1" customWidth="1"/>
    <col min="9733" max="9733" width="12.88671875" style="2" bestFit="1" customWidth="1"/>
    <col min="9734" max="9984" width="9.109375" style="2"/>
    <col min="9985" max="9985" width="27.33203125" style="2" customWidth="1"/>
    <col min="9986" max="9986" width="19" style="2" customWidth="1"/>
    <col min="9987" max="9987" width="9.109375" style="2"/>
    <col min="9988" max="9988" width="19.44140625" style="2" bestFit="1" customWidth="1"/>
    <col min="9989" max="9989" width="12.88671875" style="2" bestFit="1" customWidth="1"/>
    <col min="9990" max="10240" width="9.109375" style="2"/>
    <col min="10241" max="10241" width="27.33203125" style="2" customWidth="1"/>
    <col min="10242" max="10242" width="19" style="2" customWidth="1"/>
    <col min="10243" max="10243" width="9.109375" style="2"/>
    <col min="10244" max="10244" width="19.44140625" style="2" bestFit="1" customWidth="1"/>
    <col min="10245" max="10245" width="12.88671875" style="2" bestFit="1" customWidth="1"/>
    <col min="10246" max="10496" width="9.109375" style="2"/>
    <col min="10497" max="10497" width="27.33203125" style="2" customWidth="1"/>
    <col min="10498" max="10498" width="19" style="2" customWidth="1"/>
    <col min="10499" max="10499" width="9.109375" style="2"/>
    <col min="10500" max="10500" width="19.44140625" style="2" bestFit="1" customWidth="1"/>
    <col min="10501" max="10501" width="12.88671875" style="2" bestFit="1" customWidth="1"/>
    <col min="10502" max="10752" width="9.109375" style="2"/>
    <col min="10753" max="10753" width="27.33203125" style="2" customWidth="1"/>
    <col min="10754" max="10754" width="19" style="2" customWidth="1"/>
    <col min="10755" max="10755" width="9.109375" style="2"/>
    <col min="10756" max="10756" width="19.44140625" style="2" bestFit="1" customWidth="1"/>
    <col min="10757" max="10757" width="12.88671875" style="2" bestFit="1" customWidth="1"/>
    <col min="10758" max="11008" width="9.109375" style="2"/>
    <col min="11009" max="11009" width="27.33203125" style="2" customWidth="1"/>
    <col min="11010" max="11010" width="19" style="2" customWidth="1"/>
    <col min="11011" max="11011" width="9.109375" style="2"/>
    <col min="11012" max="11012" width="19.44140625" style="2" bestFit="1" customWidth="1"/>
    <col min="11013" max="11013" width="12.88671875" style="2" bestFit="1" customWidth="1"/>
    <col min="11014" max="11264" width="9.109375" style="2"/>
    <col min="11265" max="11265" width="27.33203125" style="2" customWidth="1"/>
    <col min="11266" max="11266" width="19" style="2" customWidth="1"/>
    <col min="11267" max="11267" width="9.109375" style="2"/>
    <col min="11268" max="11268" width="19.44140625" style="2" bestFit="1" customWidth="1"/>
    <col min="11269" max="11269" width="12.88671875" style="2" bestFit="1" customWidth="1"/>
    <col min="11270" max="11520" width="9.109375" style="2"/>
    <col min="11521" max="11521" width="27.33203125" style="2" customWidth="1"/>
    <col min="11522" max="11522" width="19" style="2" customWidth="1"/>
    <col min="11523" max="11523" width="9.109375" style="2"/>
    <col min="11524" max="11524" width="19.44140625" style="2" bestFit="1" customWidth="1"/>
    <col min="11525" max="11525" width="12.88671875" style="2" bestFit="1" customWidth="1"/>
    <col min="11526" max="11776" width="9.109375" style="2"/>
    <col min="11777" max="11777" width="27.33203125" style="2" customWidth="1"/>
    <col min="11778" max="11778" width="19" style="2" customWidth="1"/>
    <col min="11779" max="11779" width="9.109375" style="2"/>
    <col min="11780" max="11780" width="19.44140625" style="2" bestFit="1" customWidth="1"/>
    <col min="11781" max="11781" width="12.88671875" style="2" bestFit="1" customWidth="1"/>
    <col min="11782" max="12032" width="9.109375" style="2"/>
    <col min="12033" max="12033" width="27.33203125" style="2" customWidth="1"/>
    <col min="12034" max="12034" width="19" style="2" customWidth="1"/>
    <col min="12035" max="12035" width="9.109375" style="2"/>
    <col min="12036" max="12036" width="19.44140625" style="2" bestFit="1" customWidth="1"/>
    <col min="12037" max="12037" width="12.88671875" style="2" bestFit="1" customWidth="1"/>
    <col min="12038" max="12288" width="9.109375" style="2"/>
    <col min="12289" max="12289" width="27.33203125" style="2" customWidth="1"/>
    <col min="12290" max="12290" width="19" style="2" customWidth="1"/>
    <col min="12291" max="12291" width="9.109375" style="2"/>
    <col min="12292" max="12292" width="19.44140625" style="2" bestFit="1" customWidth="1"/>
    <col min="12293" max="12293" width="12.88671875" style="2" bestFit="1" customWidth="1"/>
    <col min="12294" max="12544" width="9.109375" style="2"/>
    <col min="12545" max="12545" width="27.33203125" style="2" customWidth="1"/>
    <col min="12546" max="12546" width="19" style="2" customWidth="1"/>
    <col min="12547" max="12547" width="9.109375" style="2"/>
    <col min="12548" max="12548" width="19.44140625" style="2" bestFit="1" customWidth="1"/>
    <col min="12549" max="12549" width="12.88671875" style="2" bestFit="1" customWidth="1"/>
    <col min="12550" max="12800" width="9.109375" style="2"/>
    <col min="12801" max="12801" width="27.33203125" style="2" customWidth="1"/>
    <col min="12802" max="12802" width="19" style="2" customWidth="1"/>
    <col min="12803" max="12803" width="9.109375" style="2"/>
    <col min="12804" max="12804" width="19.44140625" style="2" bestFit="1" customWidth="1"/>
    <col min="12805" max="12805" width="12.88671875" style="2" bestFit="1" customWidth="1"/>
    <col min="12806" max="13056" width="9.109375" style="2"/>
    <col min="13057" max="13057" width="27.33203125" style="2" customWidth="1"/>
    <col min="13058" max="13058" width="19" style="2" customWidth="1"/>
    <col min="13059" max="13059" width="9.109375" style="2"/>
    <col min="13060" max="13060" width="19.44140625" style="2" bestFit="1" customWidth="1"/>
    <col min="13061" max="13061" width="12.88671875" style="2" bestFit="1" customWidth="1"/>
    <col min="13062" max="13312" width="9.109375" style="2"/>
    <col min="13313" max="13313" width="27.33203125" style="2" customWidth="1"/>
    <col min="13314" max="13314" width="19" style="2" customWidth="1"/>
    <col min="13315" max="13315" width="9.109375" style="2"/>
    <col min="13316" max="13316" width="19.44140625" style="2" bestFit="1" customWidth="1"/>
    <col min="13317" max="13317" width="12.88671875" style="2" bestFit="1" customWidth="1"/>
    <col min="13318" max="13568" width="9.109375" style="2"/>
    <col min="13569" max="13569" width="27.33203125" style="2" customWidth="1"/>
    <col min="13570" max="13570" width="19" style="2" customWidth="1"/>
    <col min="13571" max="13571" width="9.109375" style="2"/>
    <col min="13572" max="13572" width="19.44140625" style="2" bestFit="1" customWidth="1"/>
    <col min="13573" max="13573" width="12.88671875" style="2" bestFit="1" customWidth="1"/>
    <col min="13574" max="13824" width="9.109375" style="2"/>
    <col min="13825" max="13825" width="27.33203125" style="2" customWidth="1"/>
    <col min="13826" max="13826" width="19" style="2" customWidth="1"/>
    <col min="13827" max="13827" width="9.109375" style="2"/>
    <col min="13828" max="13828" width="19.44140625" style="2" bestFit="1" customWidth="1"/>
    <col min="13829" max="13829" width="12.88671875" style="2" bestFit="1" customWidth="1"/>
    <col min="13830" max="14080" width="9.109375" style="2"/>
    <col min="14081" max="14081" width="27.33203125" style="2" customWidth="1"/>
    <col min="14082" max="14082" width="19" style="2" customWidth="1"/>
    <col min="14083" max="14083" width="9.109375" style="2"/>
    <col min="14084" max="14084" width="19.44140625" style="2" bestFit="1" customWidth="1"/>
    <col min="14085" max="14085" width="12.88671875" style="2" bestFit="1" customWidth="1"/>
    <col min="14086" max="14336" width="9.109375" style="2"/>
    <col min="14337" max="14337" width="27.33203125" style="2" customWidth="1"/>
    <col min="14338" max="14338" width="19" style="2" customWidth="1"/>
    <col min="14339" max="14339" width="9.109375" style="2"/>
    <col min="14340" max="14340" width="19.44140625" style="2" bestFit="1" customWidth="1"/>
    <col min="14341" max="14341" width="12.88671875" style="2" bestFit="1" customWidth="1"/>
    <col min="14342" max="14592" width="9.109375" style="2"/>
    <col min="14593" max="14593" width="27.33203125" style="2" customWidth="1"/>
    <col min="14594" max="14594" width="19" style="2" customWidth="1"/>
    <col min="14595" max="14595" width="9.109375" style="2"/>
    <col min="14596" max="14596" width="19.44140625" style="2" bestFit="1" customWidth="1"/>
    <col min="14597" max="14597" width="12.88671875" style="2" bestFit="1" customWidth="1"/>
    <col min="14598" max="14848" width="9.109375" style="2"/>
    <col min="14849" max="14849" width="27.33203125" style="2" customWidth="1"/>
    <col min="14850" max="14850" width="19" style="2" customWidth="1"/>
    <col min="14851" max="14851" width="9.109375" style="2"/>
    <col min="14852" max="14852" width="19.44140625" style="2" bestFit="1" customWidth="1"/>
    <col min="14853" max="14853" width="12.88671875" style="2" bestFit="1" customWidth="1"/>
    <col min="14854" max="15104" width="9.109375" style="2"/>
    <col min="15105" max="15105" width="27.33203125" style="2" customWidth="1"/>
    <col min="15106" max="15106" width="19" style="2" customWidth="1"/>
    <col min="15107" max="15107" width="9.109375" style="2"/>
    <col min="15108" max="15108" width="19.44140625" style="2" bestFit="1" customWidth="1"/>
    <col min="15109" max="15109" width="12.88671875" style="2" bestFit="1" customWidth="1"/>
    <col min="15110" max="15360" width="9.109375" style="2"/>
    <col min="15361" max="15361" width="27.33203125" style="2" customWidth="1"/>
    <col min="15362" max="15362" width="19" style="2" customWidth="1"/>
    <col min="15363" max="15363" width="9.109375" style="2"/>
    <col min="15364" max="15364" width="19.44140625" style="2" bestFit="1" customWidth="1"/>
    <col min="15365" max="15365" width="12.88671875" style="2" bestFit="1" customWidth="1"/>
    <col min="15366" max="15616" width="9.109375" style="2"/>
    <col min="15617" max="15617" width="27.33203125" style="2" customWidth="1"/>
    <col min="15618" max="15618" width="19" style="2" customWidth="1"/>
    <col min="15619" max="15619" width="9.109375" style="2"/>
    <col min="15620" max="15620" width="19.44140625" style="2" bestFit="1" customWidth="1"/>
    <col min="15621" max="15621" width="12.88671875" style="2" bestFit="1" customWidth="1"/>
    <col min="15622" max="15872" width="9.109375" style="2"/>
    <col min="15873" max="15873" width="27.33203125" style="2" customWidth="1"/>
    <col min="15874" max="15874" width="19" style="2" customWidth="1"/>
    <col min="15875" max="15875" width="9.109375" style="2"/>
    <col min="15876" max="15876" width="19.44140625" style="2" bestFit="1" customWidth="1"/>
    <col min="15877" max="15877" width="12.88671875" style="2" bestFit="1" customWidth="1"/>
    <col min="15878" max="16128" width="9.109375" style="2"/>
    <col min="16129" max="16129" width="27.33203125" style="2" customWidth="1"/>
    <col min="16130" max="16130" width="19" style="2" customWidth="1"/>
    <col min="16131" max="16131" width="9.109375" style="2"/>
    <col min="16132" max="16132" width="19.44140625" style="2" bestFit="1" customWidth="1"/>
    <col min="16133" max="16133" width="12.88671875" style="2" bestFit="1" customWidth="1"/>
    <col min="16134" max="16384" width="9.109375" style="2"/>
  </cols>
  <sheetData>
    <row r="1" spans="1:8" x14ac:dyDescent="0.3">
      <c r="A1" s="1" t="s">
        <v>43</v>
      </c>
      <c r="G1" s="1" t="s">
        <v>1</v>
      </c>
    </row>
    <row r="2" spans="1:8" x14ac:dyDescent="0.3">
      <c r="G2" s="2" t="s">
        <v>3</v>
      </c>
      <c r="H2" s="2" t="s">
        <v>4</v>
      </c>
    </row>
    <row r="3" spans="1:8" x14ac:dyDescent="0.3">
      <c r="A3" s="1" t="s">
        <v>0</v>
      </c>
      <c r="D3" s="2" t="s">
        <v>35</v>
      </c>
      <c r="G3" s="2" t="s">
        <v>6</v>
      </c>
      <c r="H3" s="2" t="s">
        <v>7</v>
      </c>
    </row>
    <row r="4" spans="1:8" x14ac:dyDescent="0.3">
      <c r="A4" s="3" t="s">
        <v>2</v>
      </c>
      <c r="B4" s="9">
        <v>125</v>
      </c>
      <c r="D4" s="18" t="s">
        <v>36</v>
      </c>
      <c r="E4" s="18" t="s">
        <v>37</v>
      </c>
      <c r="G4" s="2" t="s">
        <v>8</v>
      </c>
      <c r="H4" s="2" t="s">
        <v>38</v>
      </c>
    </row>
    <row r="5" spans="1:8" x14ac:dyDescent="0.3">
      <c r="A5" s="5" t="s">
        <v>5</v>
      </c>
      <c r="B5" s="10">
        <v>0.08</v>
      </c>
      <c r="D5" s="4">
        <v>0</v>
      </c>
      <c r="E5" s="16">
        <v>160</v>
      </c>
      <c r="G5" s="2" t="s">
        <v>10</v>
      </c>
      <c r="H5" s="2" t="s">
        <v>11</v>
      </c>
    </row>
    <row r="6" spans="1:8" x14ac:dyDescent="0.3">
      <c r="A6" s="5" t="s">
        <v>30</v>
      </c>
      <c r="B6" s="9">
        <v>5</v>
      </c>
      <c r="D6" s="4">
        <v>75</v>
      </c>
      <c r="E6" s="16">
        <v>150</v>
      </c>
      <c r="G6" s="2" t="s">
        <v>39</v>
      </c>
      <c r="H6" s="2" t="s">
        <v>40</v>
      </c>
    </row>
    <row r="7" spans="1:8" x14ac:dyDescent="0.3">
      <c r="A7" s="3" t="s">
        <v>9</v>
      </c>
      <c r="B7" s="9">
        <v>225</v>
      </c>
      <c r="D7" s="4">
        <v>150</v>
      </c>
      <c r="E7" s="16">
        <v>140</v>
      </c>
      <c r="G7" s="2" t="s">
        <v>13</v>
      </c>
      <c r="H7" s="2" t="s">
        <v>41</v>
      </c>
    </row>
    <row r="8" spans="1:8" x14ac:dyDescent="0.3">
      <c r="A8" s="5" t="s">
        <v>12</v>
      </c>
      <c r="B8" s="11">
        <v>1200</v>
      </c>
      <c r="D8" s="4"/>
      <c r="E8" s="4"/>
      <c r="G8" s="2" t="s">
        <v>15</v>
      </c>
      <c r="H8" s="2" t="s">
        <v>16</v>
      </c>
    </row>
    <row r="9" spans="1:8" x14ac:dyDescent="0.3">
      <c r="A9" s="5" t="s">
        <v>14</v>
      </c>
      <c r="B9" s="12">
        <f>1/52</f>
        <v>1.9230769230769232E-2</v>
      </c>
      <c r="E9" s="4"/>
      <c r="G9" s="2" t="s">
        <v>17</v>
      </c>
      <c r="H9" s="2" t="s">
        <v>18</v>
      </c>
    </row>
    <row r="10" spans="1:8" x14ac:dyDescent="0.3">
      <c r="B10" s="13"/>
      <c r="D10" s="4"/>
      <c r="E10" s="4"/>
      <c r="G10" s="2" t="s">
        <v>20</v>
      </c>
      <c r="H10" s="2" t="s">
        <v>42</v>
      </c>
    </row>
    <row r="11" spans="1:8" x14ac:dyDescent="0.3">
      <c r="A11" s="6" t="s">
        <v>19</v>
      </c>
      <c r="B11" s="13"/>
      <c r="D11" s="4"/>
      <c r="E11" s="4"/>
      <c r="G11" s="2" t="s">
        <v>31</v>
      </c>
      <c r="H11" s="2" t="s">
        <v>21</v>
      </c>
    </row>
    <row r="12" spans="1:8" x14ac:dyDescent="0.3">
      <c r="A12" s="2" t="s">
        <v>22</v>
      </c>
      <c r="B12" s="14">
        <v>593.17101295199939</v>
      </c>
    </row>
    <row r="13" spans="1:8" x14ac:dyDescent="0.3">
      <c r="A13" s="2" t="s">
        <v>23</v>
      </c>
      <c r="B13" s="15">
        <f>Annual_demand/Order_quantity</f>
        <v>2.0230253565966252</v>
      </c>
      <c r="E13" s="7"/>
    </row>
    <row r="14" spans="1:8" x14ac:dyDescent="0.3">
      <c r="A14" s="2" t="s">
        <v>24</v>
      </c>
      <c r="B14" s="15">
        <f>365/Orders_per_year</f>
        <v>180.42284977289981</v>
      </c>
    </row>
    <row r="15" spans="1:8" x14ac:dyDescent="0.3">
      <c r="A15" s="5" t="s">
        <v>44</v>
      </c>
      <c r="B15" s="16">
        <f>IF(Order_quantity&lt;D6,E5*Order_quantity,IF(Order_quantity&lt;D7,D6*E5+(Order_quantity-D6)*E6,D6*E5+(D7-D6)*E6+(Order_quantity-D7)*E7))</f>
        <v>85293.941813279904</v>
      </c>
    </row>
    <row r="16" spans="1:8" x14ac:dyDescent="0.3">
      <c r="B16" s="15"/>
    </row>
    <row r="17" spans="1:2" x14ac:dyDescent="0.3">
      <c r="A17" s="1" t="s">
        <v>32</v>
      </c>
      <c r="B17" s="15"/>
    </row>
    <row r="18" spans="1:2" x14ac:dyDescent="0.3">
      <c r="A18" s="2" t="s">
        <v>25</v>
      </c>
      <c r="B18" s="16">
        <f>Fixed_ordering_cost*Orders_per_year</f>
        <v>252.87816957457815</v>
      </c>
    </row>
    <row r="19" spans="1:2" x14ac:dyDescent="0.3">
      <c r="A19" s="2" t="s">
        <v>26</v>
      </c>
      <c r="B19" s="16">
        <f>(Unit_storage_cost*Order_quantity+Annual_interest_rate*Purchasing_cost_per_order)/2</f>
        <v>4894.6852049111949</v>
      </c>
    </row>
    <row r="20" spans="1:2" x14ac:dyDescent="0.3">
      <c r="A20" s="2" t="s">
        <v>27</v>
      </c>
      <c r="B20" s="16">
        <f>Orders_per_year*Purchasing_cost_per_order</f>
        <v>172551.80705234237</v>
      </c>
    </row>
    <row r="21" spans="1:2" x14ac:dyDescent="0.3">
      <c r="B21" s="16"/>
    </row>
    <row r="22" spans="1:2" x14ac:dyDescent="0.3">
      <c r="A22" s="1" t="s">
        <v>33</v>
      </c>
    </row>
    <row r="23" spans="1:2" x14ac:dyDescent="0.3">
      <c r="A23" s="2" t="s">
        <v>28</v>
      </c>
      <c r="B23" s="16">
        <f>Selling_price_per_unit*Annual_demand</f>
        <v>270000</v>
      </c>
    </row>
    <row r="24" spans="1:2" x14ac:dyDescent="0.3">
      <c r="B24" s="16"/>
    </row>
    <row r="25" spans="1:2" x14ac:dyDescent="0.3">
      <c r="A25" s="1" t="s">
        <v>34</v>
      </c>
      <c r="B25" s="16"/>
    </row>
    <row r="26" spans="1:2" x14ac:dyDescent="0.3">
      <c r="A26" s="2" t="s">
        <v>29</v>
      </c>
      <c r="B26" s="17">
        <f>B23-SUM(B18:B20)</f>
        <v>92300.629573171871</v>
      </c>
    </row>
    <row r="28" spans="1:2" x14ac:dyDescent="0.3">
      <c r="B28" s="8"/>
    </row>
    <row r="29" spans="1:2" x14ac:dyDescent="0.3">
      <c r="B29" s="8"/>
    </row>
    <row r="30" spans="1:2" x14ac:dyDescent="0.3">
      <c r="B30" s="8"/>
    </row>
    <row r="31" spans="1:2" x14ac:dyDescent="0.3">
      <c r="B31" s="8"/>
    </row>
    <row r="32" spans="1:2" x14ac:dyDescent="0.3">
      <c r="B32" s="8"/>
    </row>
    <row r="33" spans="2:2" x14ac:dyDescent="0.3">
      <c r="B33" s="8"/>
    </row>
    <row r="34" spans="2:2" x14ac:dyDescent="0.3">
      <c r="B34" s="8"/>
    </row>
    <row r="35" spans="2:2" x14ac:dyDescent="0.3">
      <c r="B35" s="8"/>
    </row>
    <row r="36" spans="2:2" x14ac:dyDescent="0.3">
      <c r="B36" s="8"/>
    </row>
    <row r="37" spans="2:2" x14ac:dyDescent="0.3">
      <c r="B37" s="8"/>
    </row>
    <row r="38" spans="2:2" x14ac:dyDescent="0.3">
      <c r="B38" s="8"/>
    </row>
    <row r="39" spans="2:2" x14ac:dyDescent="0.3">
      <c r="B39" s="8"/>
    </row>
    <row r="40" spans="2:2" x14ac:dyDescent="0.3">
      <c r="B40" s="8"/>
    </row>
    <row r="41" spans="2:2" x14ac:dyDescent="0.3">
      <c r="B41" s="8"/>
    </row>
    <row r="42" spans="2:2" x14ac:dyDescent="0.3">
      <c r="B42" s="8"/>
    </row>
    <row r="43" spans="2:2" x14ac:dyDescent="0.3">
      <c r="B43" s="8"/>
    </row>
  </sheetData>
  <printOptions horizontalCentered="1" verticalCentered="1" headings="1" gridLines="1" gridLinesSet="0"/>
  <pageMargins left="0.75" right="0.75" top="1" bottom="1" header="0.5" footer="0.5"/>
  <pageSetup scale="47"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10</vt:i4>
      </vt:variant>
    </vt:vector>
  </HeadingPairs>
  <TitlesOfParts>
    <vt:vector size="11" baseType="lpstr">
      <vt:lpstr>Model</vt:lpstr>
      <vt:lpstr>Annual_demand</vt:lpstr>
      <vt:lpstr>Annual_interest_rate</vt:lpstr>
      <vt:lpstr>Annual_profit</vt:lpstr>
      <vt:lpstr>Fixed_ordering_cost</vt:lpstr>
      <vt:lpstr>Lookup_table</vt:lpstr>
      <vt:lpstr>Order_quantity</vt:lpstr>
      <vt:lpstr>Orders_per_year</vt:lpstr>
      <vt:lpstr>Purchasing_cost_per_order</vt:lpstr>
      <vt:lpstr>Selling_price_per_unit</vt:lpstr>
      <vt:lpstr>Unit_storage_cost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2007-05-15T20:39:07Z</dcterms:created>
  <dcterms:modified xsi:type="dcterms:W3CDTF">2014-03-11T21:07:10Z</dcterms:modified>
</cp:coreProperties>
</file>